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lw00\projects\69792 NCDOT 2021 Feasibility Studies LSA\PL-006 - BIP Grant\Safety\"/>
    </mc:Choice>
  </mc:AlternateContent>
  <xr:revisionPtr revIDLastSave="0" documentId="13_ncr:1_{D8485302-F5AD-4556-8848-BE8EFD5E0308}" xr6:coauthVersionLast="47" xr6:coauthVersionMax="47" xr10:uidLastSave="{00000000-0000-0000-0000-000000000000}"/>
  <bookViews>
    <workbookView xWindow="6675" yWindow="2145" windowWidth="21600" windowHeight="12960" activeTab="4" xr2:uid="{00000000-000D-0000-FFFF-FFFF00000000}"/>
  </bookViews>
  <sheets>
    <sheet name="HB-0042" sheetId="6" r:id="rId1"/>
    <sheet name="I-5974" sheetId="2" r:id="rId2"/>
    <sheet name="I 95" sheetId="5" r:id="rId3"/>
    <sheet name="Template" sheetId="1" r:id="rId4"/>
    <sheet name="Total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6" l="1"/>
  <c r="M22" i="6" s="1"/>
  <c r="F7" i="6"/>
  <c r="F6" i="6"/>
  <c r="F5" i="6"/>
  <c r="F4" i="6"/>
  <c r="F3" i="6"/>
  <c r="M39" i="5"/>
  <c r="K36" i="5"/>
  <c r="M36" i="5" s="1"/>
  <c r="K26" i="5"/>
  <c r="M26" i="5" s="1"/>
  <c r="K22" i="2"/>
  <c r="M22" i="2" s="1"/>
  <c r="F7" i="5"/>
  <c r="F6" i="5"/>
  <c r="F5" i="5"/>
  <c r="F4" i="5"/>
  <c r="F3" i="5"/>
  <c r="F7" i="2" l="1"/>
  <c r="F6" i="2"/>
  <c r="F5" i="2"/>
  <c r="F4" i="2"/>
  <c r="F3" i="2"/>
  <c r="F3" i="1"/>
  <c r="F7" i="1" l="1"/>
  <c r="F6" i="1"/>
  <c r="F5" i="1"/>
  <c r="F4" i="1"/>
</calcChain>
</file>

<file path=xl/sharedStrings.xml><?xml version="1.0" encoding="utf-8"?>
<sst xmlns="http://schemas.openxmlformats.org/spreadsheetml/2006/main" count="81" uniqueCount="27">
  <si>
    <t>Total</t>
  </si>
  <si>
    <t>Fatal</t>
  </si>
  <si>
    <t>Non-Fatal Injury</t>
  </si>
  <si>
    <t>Night</t>
  </si>
  <si>
    <t>Wet</t>
  </si>
  <si>
    <t>Crashes</t>
  </si>
  <si>
    <t>Exposure</t>
  </si>
  <si>
    <t>Critical
Crash
Rate</t>
  </si>
  <si>
    <t>Statewide
Crash
Rate</t>
  </si>
  <si>
    <t>Crash
Rate</t>
  </si>
  <si>
    <t>Crash
Type</t>
  </si>
  <si>
    <t>Input</t>
  </si>
  <si>
    <t>HEAD On</t>
  </si>
  <si>
    <t>ROR-R</t>
  </si>
  <si>
    <t>ROR S</t>
  </si>
  <si>
    <t>ROR- L</t>
  </si>
  <si>
    <t>FIXED OBJECT</t>
  </si>
  <si>
    <t>SSOD</t>
  </si>
  <si>
    <t>SSSD</t>
  </si>
  <si>
    <t>Lane Departure Crashes</t>
  </si>
  <si>
    <t>Frontal Impact Crashes</t>
  </si>
  <si>
    <t>Angle</t>
  </si>
  <si>
    <t>Left Turn</t>
  </si>
  <si>
    <t>Right turn</t>
  </si>
  <si>
    <t>Head On</t>
  </si>
  <si>
    <t>Rear End Crashes</t>
  </si>
  <si>
    <t>Percent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</si>
</sst>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43" fontId="0" fillId="2" borderId="1" xfId="1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ont="1"/>
    <xf numFmtId="9" fontId="2" fillId="0" borderId="0" xfId="2" applyFont="1"/>
    <xf numFmtId="0" fontId="4" fillId="0" borderId="0" xfId="0" applyFont="1" applyFill="1"/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9" fontId="2" fillId="0" borderId="0" xfId="2" applyFont="1" applyAlignment="1">
      <alignment horizontal="center"/>
    </xf>
    <xf numFmtId="0" fontId="0" fillId="0" borderId="0" xfId="0" applyFont="1" applyFill="1"/>
    <xf numFmtId="2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9" fontId="5" fillId="0" borderId="0" xfId="2" applyFont="1" applyAlignment="1">
      <alignment horizontal="center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86E25-9F25-43FF-B8F2-9CF127B0CBA4}">
  <dimension ref="B2:M23"/>
  <sheetViews>
    <sheetView topLeftCell="A2" workbookViewId="0">
      <selection activeCell="H8" sqref="H8"/>
    </sheetView>
  </sheetViews>
  <sheetFormatPr defaultRowHeight="15" x14ac:dyDescent="0.25"/>
  <cols>
    <col min="2" max="2" width="15.42578125" bestFit="1" customWidth="1"/>
    <col min="3" max="3" width="10.42578125" style="1" customWidth="1"/>
    <col min="4" max="6" width="11" style="1" customWidth="1"/>
    <col min="8" max="8" width="15.42578125" bestFit="1" customWidth="1"/>
    <col min="9" max="9" width="10" customWidth="1"/>
    <col min="10" max="10" width="12.85546875" bestFit="1" customWidth="1"/>
    <col min="11" max="11" width="11.140625" customWidth="1"/>
    <col min="15" max="15" width="15.42578125" bestFit="1" customWidth="1"/>
    <col min="16" max="16" width="10" customWidth="1"/>
    <col min="17" max="17" width="10.28515625" customWidth="1"/>
    <col min="18" max="18" width="11.140625" customWidth="1"/>
    <col min="21" max="21" width="15.42578125" bestFit="1" customWidth="1"/>
    <col min="22" max="22" width="10" customWidth="1"/>
    <col min="23" max="23" width="10.28515625" customWidth="1"/>
    <col min="24" max="24" width="11.140625" customWidth="1"/>
  </cols>
  <sheetData>
    <row r="2" spans="2:13" ht="45" x14ac:dyDescent="0.25">
      <c r="B2" s="28" t="s">
        <v>10</v>
      </c>
      <c r="C2" s="29" t="s">
        <v>5</v>
      </c>
      <c r="D2" s="30" t="s">
        <v>9</v>
      </c>
      <c r="E2" s="30" t="s">
        <v>8</v>
      </c>
      <c r="F2" s="30" t="s">
        <v>7</v>
      </c>
      <c r="G2" s="15"/>
    </row>
    <row r="3" spans="2:13" x14ac:dyDescent="0.25">
      <c r="B3" s="31" t="s">
        <v>0</v>
      </c>
      <c r="C3" s="32">
        <v>17</v>
      </c>
      <c r="D3" s="19">
        <v>205.11</v>
      </c>
      <c r="E3" s="19">
        <v>262.08</v>
      </c>
      <c r="F3" s="19">
        <f>E3+(1.645*(SQRT(E3/($C$9/100))))+(1/(2*($C$9/100)))</f>
        <v>360.60366264038646</v>
      </c>
      <c r="G3" s="15"/>
    </row>
    <row r="4" spans="2:13" x14ac:dyDescent="0.25">
      <c r="B4" s="31" t="s">
        <v>1</v>
      </c>
      <c r="C4" s="32">
        <v>0</v>
      </c>
      <c r="D4" s="19">
        <v>0</v>
      </c>
      <c r="E4" s="19">
        <v>1.1299999999999999</v>
      </c>
      <c r="F4" s="19">
        <f t="shared" ref="F4:F6" si="0">E4+(1.645*(SQRT(E4/($C$9/100))))+(1/(2*($C$9/100)))</f>
        <v>13.234706781511932</v>
      </c>
      <c r="G4" s="15"/>
    </row>
    <row r="5" spans="2:13" x14ac:dyDescent="0.25">
      <c r="B5" s="31" t="s">
        <v>2</v>
      </c>
      <c r="C5" s="32">
        <v>3</v>
      </c>
      <c r="D5" s="19">
        <v>36.200000000000003</v>
      </c>
      <c r="E5" s="19">
        <v>69.42</v>
      </c>
      <c r="F5" s="19">
        <f t="shared" si="0"/>
        <v>123.05399242365495</v>
      </c>
      <c r="G5" s="15"/>
    </row>
    <row r="6" spans="2:13" x14ac:dyDescent="0.25">
      <c r="B6" s="31" t="s">
        <v>3</v>
      </c>
      <c r="C6" s="32">
        <v>6</v>
      </c>
      <c r="D6" s="19">
        <v>72.39</v>
      </c>
      <c r="E6" s="19">
        <v>57.59</v>
      </c>
      <c r="F6" s="19">
        <f t="shared" si="0"/>
        <v>106.97865778013576</v>
      </c>
      <c r="G6" s="15"/>
    </row>
    <row r="7" spans="2:13" x14ac:dyDescent="0.25">
      <c r="B7" s="31" t="s">
        <v>4</v>
      </c>
      <c r="C7" s="32">
        <v>1</v>
      </c>
      <c r="D7" s="19">
        <v>12.07</v>
      </c>
      <c r="E7" s="19">
        <v>43.5</v>
      </c>
      <c r="F7" s="19">
        <f>E7+(1.645*(SQRT(E7/($C$9/100))))+(1/(2*($C$9/100)))</f>
        <v>87.213304109341351</v>
      </c>
      <c r="G7" s="15"/>
    </row>
    <row r="9" spans="2:13" x14ac:dyDescent="0.25">
      <c r="B9" s="2" t="s">
        <v>6</v>
      </c>
      <c r="C9" s="8">
        <v>8.2899999999999991</v>
      </c>
    </row>
    <row r="11" spans="2:13" x14ac:dyDescent="0.25">
      <c r="B11" s="3" t="s">
        <v>11</v>
      </c>
    </row>
    <row r="12" spans="2:13" s="15" customFormat="1" x14ac:dyDescent="0.25">
      <c r="B12" s="13"/>
      <c r="C12" s="14"/>
      <c r="D12" s="14"/>
      <c r="E12" s="14"/>
      <c r="F12" s="14"/>
    </row>
    <row r="13" spans="2:13" s="15" customFormat="1" ht="30" x14ac:dyDescent="0.25">
      <c r="B13" s="13"/>
      <c r="C13" s="14"/>
      <c r="D13" s="14"/>
      <c r="E13" s="14"/>
      <c r="F13" s="14"/>
      <c r="J13" s="33" t="s">
        <v>19</v>
      </c>
      <c r="K13" s="33"/>
      <c r="M13" s="20" t="s">
        <v>26</v>
      </c>
    </row>
    <row r="15" spans="2:13" s="11" customFormat="1" x14ac:dyDescent="0.25">
      <c r="C15" s="12"/>
      <c r="D15" s="12"/>
      <c r="E15" s="12"/>
      <c r="F15" s="12"/>
      <c r="J15" s="16" t="s">
        <v>16</v>
      </c>
      <c r="K15" s="16">
        <v>5</v>
      </c>
      <c r="L15" s="16"/>
    </row>
    <row r="16" spans="2:13" s="11" customFormat="1" x14ac:dyDescent="0.25">
      <c r="C16" s="12"/>
      <c r="D16" s="12"/>
      <c r="E16" s="12"/>
      <c r="F16" s="12"/>
      <c r="J16" s="16" t="s">
        <v>12</v>
      </c>
      <c r="K16" s="16">
        <v>1</v>
      </c>
      <c r="L16" s="16"/>
    </row>
    <row r="17" spans="3:13" s="11" customFormat="1" x14ac:dyDescent="0.25">
      <c r="C17" s="12"/>
      <c r="D17" s="12"/>
      <c r="E17" s="12"/>
      <c r="F17" s="12"/>
      <c r="J17" s="16" t="s">
        <v>13</v>
      </c>
      <c r="K17" s="16">
        <v>0</v>
      </c>
      <c r="L17" s="16"/>
    </row>
    <row r="18" spans="3:13" s="11" customFormat="1" x14ac:dyDescent="0.25">
      <c r="C18" s="12"/>
      <c r="D18" s="12"/>
      <c r="E18" s="12"/>
      <c r="F18" s="12"/>
      <c r="J18" s="16" t="s">
        <v>15</v>
      </c>
      <c r="K18" s="16">
        <v>1</v>
      </c>
      <c r="L18" s="16"/>
    </row>
    <row r="19" spans="3:13" s="11" customFormat="1" x14ac:dyDescent="0.25">
      <c r="C19" s="12"/>
      <c r="D19" s="12"/>
      <c r="E19" s="12"/>
      <c r="F19" s="12"/>
      <c r="J19" s="16" t="s">
        <v>14</v>
      </c>
      <c r="K19" s="16">
        <v>0</v>
      </c>
      <c r="L19" s="16"/>
    </row>
    <row r="20" spans="3:13" s="11" customFormat="1" x14ac:dyDescent="0.25">
      <c r="C20" s="12"/>
      <c r="D20" s="12"/>
      <c r="E20" s="12"/>
      <c r="F20" s="12"/>
      <c r="J20" s="16" t="s">
        <v>17</v>
      </c>
      <c r="K20" s="16">
        <v>2</v>
      </c>
      <c r="L20" s="16"/>
    </row>
    <row r="21" spans="3:13" s="11" customFormat="1" x14ac:dyDescent="0.25">
      <c r="C21" s="12"/>
      <c r="D21" s="12"/>
      <c r="E21" s="12"/>
      <c r="F21" s="12"/>
      <c r="J21" s="16" t="s">
        <v>18</v>
      </c>
      <c r="K21" s="16">
        <v>0</v>
      </c>
      <c r="L21" s="16"/>
    </row>
    <row r="22" spans="3:13" s="11" customFormat="1" x14ac:dyDescent="0.25">
      <c r="C22" s="12"/>
      <c r="D22" s="12"/>
      <c r="E22" s="12"/>
      <c r="F22" s="12"/>
      <c r="J22" s="16"/>
      <c r="K22" s="16">
        <f>SUM(K15:K21)</f>
        <v>9</v>
      </c>
      <c r="L22" s="16"/>
      <c r="M22" s="17">
        <f>K22/17</f>
        <v>0.52941176470588236</v>
      </c>
    </row>
    <row r="23" spans="3:13" x14ac:dyDescent="0.25">
      <c r="J23" s="16"/>
      <c r="K23" s="16"/>
      <c r="L23" s="16"/>
    </row>
  </sheetData>
  <mergeCells count="1">
    <mergeCell ref="J13:K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3B23-E5C2-4E78-A09E-BDE2119F63DE}">
  <dimension ref="B2:M23"/>
  <sheetViews>
    <sheetView workbookViewId="0">
      <selection activeCell="A24" sqref="A24:XFD34"/>
    </sheetView>
  </sheetViews>
  <sheetFormatPr defaultRowHeight="15" x14ac:dyDescent="0.25"/>
  <cols>
    <col min="2" max="2" width="15.42578125" bestFit="1" customWidth="1"/>
    <col min="3" max="3" width="10.42578125" style="1" customWidth="1"/>
    <col min="4" max="6" width="11" style="1" customWidth="1"/>
    <col min="8" max="8" width="15.42578125" bestFit="1" customWidth="1"/>
    <col min="9" max="9" width="10" customWidth="1"/>
    <col min="10" max="10" width="12.85546875" bestFit="1" customWidth="1"/>
    <col min="11" max="11" width="11.140625" customWidth="1"/>
    <col min="15" max="15" width="15.42578125" bestFit="1" customWidth="1"/>
    <col min="16" max="16" width="10" customWidth="1"/>
    <col min="17" max="17" width="10.28515625" customWidth="1"/>
    <col min="18" max="18" width="11.140625" customWidth="1"/>
    <col min="21" max="21" width="15.42578125" bestFit="1" customWidth="1"/>
    <col min="22" max="22" width="10" customWidth="1"/>
    <col min="23" max="23" width="10.28515625" customWidth="1"/>
    <col min="24" max="24" width="11.140625" customWidth="1"/>
  </cols>
  <sheetData>
    <row r="2" spans="2:13" ht="45" x14ac:dyDescent="0.25">
      <c r="B2" s="28" t="s">
        <v>10</v>
      </c>
      <c r="C2" s="29" t="s">
        <v>5</v>
      </c>
      <c r="D2" s="30" t="s">
        <v>9</v>
      </c>
      <c r="E2" s="30" t="s">
        <v>8</v>
      </c>
      <c r="F2" s="30" t="s">
        <v>7</v>
      </c>
      <c r="G2" s="15"/>
    </row>
    <row r="3" spans="2:13" x14ac:dyDescent="0.25">
      <c r="B3" s="31" t="s">
        <v>0</v>
      </c>
      <c r="C3" s="32">
        <v>38</v>
      </c>
      <c r="D3" s="19">
        <v>213.41</v>
      </c>
      <c r="E3" s="19">
        <v>262.08</v>
      </c>
      <c r="F3" s="19">
        <f>E3+(1.645*(SQRT(E3/($C$9/100))))+(1/(2*($C$9/100)))</f>
        <v>327.99053883874655</v>
      </c>
      <c r="G3" s="15"/>
    </row>
    <row r="4" spans="2:13" x14ac:dyDescent="0.25">
      <c r="B4" s="31" t="s">
        <v>1</v>
      </c>
      <c r="C4" s="32">
        <v>1</v>
      </c>
      <c r="D4" s="19">
        <v>5.62</v>
      </c>
      <c r="E4" s="19">
        <v>1.1299999999999999</v>
      </c>
      <c r="F4" s="19">
        <f t="shared" ref="F4:F6" si="0">E4+(1.645*(SQRT(E4/($C$9/100))))+(1/(2*($C$9/100)))</f>
        <v>8.080967104789762</v>
      </c>
      <c r="G4" s="15"/>
    </row>
    <row r="5" spans="2:13" x14ac:dyDescent="0.25">
      <c r="B5" s="31" t="s">
        <v>2</v>
      </c>
      <c r="C5" s="32">
        <v>12</v>
      </c>
      <c r="D5" s="19">
        <v>67.39</v>
      </c>
      <c r="E5" s="19">
        <v>69.42</v>
      </c>
      <c r="F5" s="19">
        <f t="shared" si="0"/>
        <v>104.70443713509752</v>
      </c>
      <c r="G5" s="15"/>
    </row>
    <row r="6" spans="2:13" x14ac:dyDescent="0.25">
      <c r="B6" s="31" t="s">
        <v>3</v>
      </c>
      <c r="C6" s="32">
        <v>12</v>
      </c>
      <c r="D6" s="19">
        <v>67.39</v>
      </c>
      <c r="E6" s="19">
        <v>57.59</v>
      </c>
      <c r="F6" s="19">
        <f t="shared" si="0"/>
        <v>89.978045828796908</v>
      </c>
      <c r="G6" s="15"/>
    </row>
    <row r="7" spans="2:13" x14ac:dyDescent="0.25">
      <c r="B7" s="31" t="s">
        <v>4</v>
      </c>
      <c r="C7" s="32">
        <v>3</v>
      </c>
      <c r="D7" s="19">
        <v>16.850000000000001</v>
      </c>
      <c r="E7" s="19">
        <v>43.5</v>
      </c>
      <c r="F7" s="19">
        <f>E7+(1.645*(SQRT(E7/($C$9/100))))+(1/(2*($C$9/100)))</f>
        <v>72.016020084639351</v>
      </c>
      <c r="G7" s="15"/>
    </row>
    <row r="9" spans="2:13" x14ac:dyDescent="0.25">
      <c r="B9" s="2" t="s">
        <v>6</v>
      </c>
      <c r="C9" s="8">
        <v>17.809999999999999</v>
      </c>
    </row>
    <row r="11" spans="2:13" x14ac:dyDescent="0.25">
      <c r="B11" s="3" t="s">
        <v>11</v>
      </c>
    </row>
    <row r="12" spans="2:13" s="15" customFormat="1" x14ac:dyDescent="0.25">
      <c r="B12" s="13"/>
      <c r="C12" s="14"/>
      <c r="D12" s="14"/>
      <c r="E12" s="14"/>
      <c r="F12" s="14"/>
    </row>
    <row r="13" spans="2:13" s="15" customFormat="1" ht="30" x14ac:dyDescent="0.25">
      <c r="B13" s="13"/>
      <c r="C13" s="14"/>
      <c r="D13" s="14"/>
      <c r="E13" s="14"/>
      <c r="F13" s="14"/>
      <c r="J13" s="33" t="s">
        <v>19</v>
      </c>
      <c r="K13" s="33"/>
      <c r="M13" s="20" t="s">
        <v>26</v>
      </c>
    </row>
    <row r="15" spans="2:13" s="11" customFormat="1" x14ac:dyDescent="0.25">
      <c r="C15" s="12"/>
      <c r="D15" s="12"/>
      <c r="E15" s="12"/>
      <c r="F15" s="12"/>
      <c r="J15" s="16" t="s">
        <v>16</v>
      </c>
      <c r="K15" s="16">
        <v>7</v>
      </c>
      <c r="L15" s="16"/>
    </row>
    <row r="16" spans="2:13" s="11" customFormat="1" x14ac:dyDescent="0.25">
      <c r="C16" s="12"/>
      <c r="D16" s="12"/>
      <c r="E16" s="12"/>
      <c r="F16" s="12"/>
      <c r="J16" s="16" t="s">
        <v>12</v>
      </c>
      <c r="K16" s="16">
        <v>0</v>
      </c>
      <c r="L16" s="16"/>
    </row>
    <row r="17" spans="3:13" s="11" customFormat="1" x14ac:dyDescent="0.25">
      <c r="C17" s="12"/>
      <c r="D17" s="12"/>
      <c r="E17" s="12"/>
      <c r="F17" s="12"/>
      <c r="J17" s="16" t="s">
        <v>13</v>
      </c>
      <c r="K17" s="16">
        <v>1</v>
      </c>
      <c r="L17" s="16"/>
    </row>
    <row r="18" spans="3:13" s="11" customFormat="1" x14ac:dyDescent="0.25">
      <c r="C18" s="12"/>
      <c r="D18" s="12"/>
      <c r="E18" s="12"/>
      <c r="F18" s="12"/>
      <c r="J18" s="16" t="s">
        <v>15</v>
      </c>
      <c r="K18" s="16">
        <v>0</v>
      </c>
      <c r="L18" s="16"/>
    </row>
    <row r="19" spans="3:13" s="11" customFormat="1" x14ac:dyDescent="0.25">
      <c r="C19" s="12"/>
      <c r="D19" s="12"/>
      <c r="E19" s="12"/>
      <c r="F19" s="12"/>
      <c r="J19" s="16" t="s">
        <v>14</v>
      </c>
      <c r="K19" s="16">
        <v>0</v>
      </c>
      <c r="L19" s="16"/>
    </row>
    <row r="20" spans="3:13" s="11" customFormat="1" x14ac:dyDescent="0.25">
      <c r="C20" s="12"/>
      <c r="D20" s="12"/>
      <c r="E20" s="12"/>
      <c r="F20" s="12"/>
      <c r="J20" s="16" t="s">
        <v>17</v>
      </c>
      <c r="K20" s="16">
        <v>4</v>
      </c>
      <c r="L20" s="16"/>
    </row>
    <row r="21" spans="3:13" s="11" customFormat="1" x14ac:dyDescent="0.25">
      <c r="C21" s="12"/>
      <c r="D21" s="12"/>
      <c r="E21" s="12"/>
      <c r="F21" s="12"/>
      <c r="J21" s="16" t="s">
        <v>18</v>
      </c>
      <c r="K21" s="16">
        <v>1</v>
      </c>
      <c r="L21" s="16"/>
    </row>
    <row r="22" spans="3:13" s="11" customFormat="1" x14ac:dyDescent="0.25">
      <c r="C22" s="12"/>
      <c r="D22" s="12"/>
      <c r="E22" s="12"/>
      <c r="F22" s="12"/>
      <c r="J22" s="16"/>
      <c r="K22" s="16">
        <f>SUM(K15:K21)</f>
        <v>13</v>
      </c>
      <c r="L22" s="16"/>
      <c r="M22" s="17">
        <f>K22/38</f>
        <v>0.34210526315789475</v>
      </c>
    </row>
    <row r="23" spans="3:13" x14ac:dyDescent="0.25">
      <c r="J23" s="16"/>
      <c r="K23" s="16"/>
      <c r="L23" s="16"/>
    </row>
  </sheetData>
  <mergeCells count="1">
    <mergeCell ref="J13:K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612E7-DE29-4D80-81F6-F32D2B05F086}">
  <dimension ref="B2:O42"/>
  <sheetViews>
    <sheetView workbookViewId="0">
      <selection activeCell="G15" sqref="G15"/>
    </sheetView>
  </sheetViews>
  <sheetFormatPr defaultRowHeight="15" x14ac:dyDescent="0.25"/>
  <cols>
    <col min="2" max="2" width="15.42578125" bestFit="1" customWidth="1"/>
    <col min="3" max="3" width="10.42578125" style="1" customWidth="1"/>
    <col min="4" max="6" width="11" style="1" customWidth="1"/>
    <col min="8" max="8" width="15.42578125" bestFit="1" customWidth="1"/>
    <col min="9" max="9" width="10" customWidth="1"/>
    <col min="10" max="10" width="16.140625" bestFit="1" customWidth="1"/>
    <col min="11" max="11" width="11.140625" customWidth="1"/>
    <col min="13" max="13" width="10.42578125" style="1" customWidth="1"/>
    <col min="14" max="14" width="15.42578125" bestFit="1" customWidth="1"/>
    <col min="15" max="15" width="10" customWidth="1"/>
    <col min="16" max="16" width="10.28515625" customWidth="1"/>
    <col min="17" max="17" width="11.140625" customWidth="1"/>
    <col min="20" max="20" width="15.42578125" bestFit="1" customWidth="1"/>
    <col min="21" max="21" width="10" customWidth="1"/>
    <col min="22" max="22" width="10.28515625" customWidth="1"/>
    <col min="23" max="23" width="11.140625" customWidth="1"/>
  </cols>
  <sheetData>
    <row r="2" spans="2:6" ht="45" x14ac:dyDescent="0.25">
      <c r="B2" s="4" t="s">
        <v>10</v>
      </c>
      <c r="C2" s="5" t="s">
        <v>5</v>
      </c>
      <c r="D2" s="6" t="s">
        <v>9</v>
      </c>
      <c r="E2" s="6" t="s">
        <v>8</v>
      </c>
      <c r="F2" s="6" t="s">
        <v>7</v>
      </c>
    </row>
    <row r="3" spans="2:6" x14ac:dyDescent="0.25">
      <c r="B3" s="7" t="s">
        <v>0</v>
      </c>
      <c r="C3" s="9">
        <v>105</v>
      </c>
      <c r="D3" s="19">
        <v>80.540000000000006</v>
      </c>
      <c r="E3" s="24">
        <v>69.58</v>
      </c>
      <c r="F3" s="10">
        <f>E3+(1.645*(SQRT(E3/($C$9/100))))+(1/(2*($C$9/100)))</f>
        <v>81.980676056084491</v>
      </c>
    </row>
    <row r="4" spans="2:6" x14ac:dyDescent="0.25">
      <c r="B4" s="7" t="s">
        <v>1</v>
      </c>
      <c r="C4" s="9">
        <v>0</v>
      </c>
      <c r="D4" s="19">
        <v>0</v>
      </c>
      <c r="E4" s="24">
        <v>0.54</v>
      </c>
      <c r="F4" s="10">
        <f t="shared" ref="F4:F6" si="0">E4+(1.645*(SQRT(E4/($C$9/100))))+(1/(2*($C$9/100)))</f>
        <v>1.9821563259275514</v>
      </c>
    </row>
    <row r="5" spans="2:6" x14ac:dyDescent="0.25">
      <c r="B5" s="7" t="s">
        <v>2</v>
      </c>
      <c r="C5" s="9">
        <v>17</v>
      </c>
      <c r="D5" s="19">
        <v>13.04</v>
      </c>
      <c r="E5" s="24">
        <v>14.39</v>
      </c>
      <c r="F5" s="10">
        <f t="shared" si="0"/>
        <v>20.238502512601578</v>
      </c>
    </row>
    <row r="6" spans="2:6" x14ac:dyDescent="0.25">
      <c r="B6" s="7" t="s">
        <v>3</v>
      </c>
      <c r="C6" s="9">
        <v>25</v>
      </c>
      <c r="D6" s="19">
        <v>19.18</v>
      </c>
      <c r="E6" s="24">
        <v>22.85</v>
      </c>
      <c r="F6" s="10">
        <f t="shared" si="0"/>
        <v>30.120073119346905</v>
      </c>
    </row>
    <row r="7" spans="2:6" x14ac:dyDescent="0.25">
      <c r="B7" s="7" t="s">
        <v>4</v>
      </c>
      <c r="C7" s="9">
        <v>14</v>
      </c>
      <c r="D7" s="19">
        <v>10.74</v>
      </c>
      <c r="E7" s="24">
        <v>15.81</v>
      </c>
      <c r="F7" s="10">
        <f>E7+(1.645*(SQRT(E7/($C$9/100))))+(1/(2*($C$9/100)))</f>
        <v>21.921802240081686</v>
      </c>
    </row>
    <row r="9" spans="2:6" x14ac:dyDescent="0.25">
      <c r="B9" s="2" t="s">
        <v>6</v>
      </c>
      <c r="C9" s="8">
        <v>130.38</v>
      </c>
    </row>
    <row r="11" spans="2:6" x14ac:dyDescent="0.25">
      <c r="B11" s="3" t="s">
        <v>11</v>
      </c>
    </row>
    <row r="17" spans="9:15" ht="30" x14ac:dyDescent="0.25">
      <c r="J17" s="33" t="s">
        <v>19</v>
      </c>
      <c r="K17" s="33"/>
      <c r="L17" s="15"/>
      <c r="M17" s="21" t="s">
        <v>26</v>
      </c>
    </row>
    <row r="19" spans="9:15" x14ac:dyDescent="0.25">
      <c r="J19" s="16" t="s">
        <v>16</v>
      </c>
      <c r="K19" s="16">
        <v>31</v>
      </c>
      <c r="L19" s="16"/>
      <c r="M19" s="12"/>
    </row>
    <row r="20" spans="9:15" x14ac:dyDescent="0.25">
      <c r="J20" s="16" t="s">
        <v>12</v>
      </c>
      <c r="K20" s="18">
        <v>0</v>
      </c>
      <c r="L20" s="16"/>
      <c r="M20" s="12"/>
    </row>
    <row r="21" spans="9:15" x14ac:dyDescent="0.25">
      <c r="J21" s="16" t="s">
        <v>13</v>
      </c>
      <c r="K21" s="18">
        <v>0</v>
      </c>
      <c r="L21" s="34"/>
      <c r="M21" s="12"/>
    </row>
    <row r="22" spans="9:15" x14ac:dyDescent="0.25">
      <c r="J22" s="16" t="s">
        <v>15</v>
      </c>
      <c r="K22" s="16">
        <v>1</v>
      </c>
      <c r="L22" s="34"/>
      <c r="M22" s="12"/>
    </row>
    <row r="23" spans="9:15" x14ac:dyDescent="0.25">
      <c r="J23" s="16" t="s">
        <v>14</v>
      </c>
      <c r="K23" s="18">
        <v>0</v>
      </c>
      <c r="L23" s="16"/>
      <c r="M23" s="12"/>
    </row>
    <row r="24" spans="9:15" x14ac:dyDescent="0.25">
      <c r="J24" s="16" t="s">
        <v>17</v>
      </c>
      <c r="K24" s="18">
        <v>0</v>
      </c>
      <c r="L24" s="16"/>
      <c r="M24" s="12"/>
    </row>
    <row r="25" spans="9:15" x14ac:dyDescent="0.25">
      <c r="J25" s="16" t="s">
        <v>18</v>
      </c>
      <c r="K25" s="23">
        <v>25</v>
      </c>
      <c r="L25" s="16"/>
      <c r="M25" s="12"/>
    </row>
    <row r="26" spans="9:15" x14ac:dyDescent="0.25">
      <c r="J26" s="16"/>
      <c r="K26" s="16">
        <f>SUM(K19:K25)</f>
        <v>57</v>
      </c>
      <c r="L26" s="16"/>
      <c r="M26" s="22">
        <f>K26/105</f>
        <v>0.54285714285714282</v>
      </c>
    </row>
    <row r="27" spans="9:15" x14ac:dyDescent="0.25">
      <c r="J27" s="16"/>
      <c r="K27" s="16"/>
      <c r="L27" s="16"/>
    </row>
    <row r="30" spans="9:15" x14ac:dyDescent="0.25">
      <c r="I30" s="25"/>
      <c r="J30" s="35" t="s">
        <v>20</v>
      </c>
      <c r="K30" s="35"/>
      <c r="L30" s="25"/>
      <c r="M30" s="26"/>
      <c r="N30" s="25"/>
      <c r="O30" s="25"/>
    </row>
    <row r="31" spans="9:15" x14ac:dyDescent="0.25">
      <c r="I31" s="25"/>
      <c r="J31" s="25"/>
      <c r="K31" s="25"/>
      <c r="L31" s="25"/>
      <c r="M31" s="26"/>
      <c r="N31" s="25"/>
      <c r="O31" s="25"/>
    </row>
    <row r="32" spans="9:15" x14ac:dyDescent="0.25">
      <c r="I32" s="25"/>
      <c r="J32" s="25" t="s">
        <v>21</v>
      </c>
      <c r="K32" s="25">
        <v>24</v>
      </c>
      <c r="L32" s="25"/>
      <c r="M32" s="26"/>
      <c r="N32" s="25"/>
      <c r="O32" s="25"/>
    </row>
    <row r="33" spans="9:15" x14ac:dyDescent="0.25">
      <c r="I33" s="25"/>
      <c r="J33" s="25" t="s">
        <v>22</v>
      </c>
      <c r="K33" s="25">
        <v>52</v>
      </c>
      <c r="L33" s="25"/>
      <c r="M33" s="26"/>
      <c r="N33" s="25"/>
      <c r="O33" s="25"/>
    </row>
    <row r="34" spans="9:15" x14ac:dyDescent="0.25">
      <c r="I34" s="25"/>
      <c r="J34" s="25" t="s">
        <v>23</v>
      </c>
      <c r="K34" s="25">
        <v>22</v>
      </c>
      <c r="L34" s="25"/>
      <c r="M34" s="26"/>
      <c r="N34" s="25"/>
      <c r="O34" s="25"/>
    </row>
    <row r="35" spans="9:15" x14ac:dyDescent="0.25">
      <c r="I35" s="25"/>
      <c r="J35" s="25" t="s">
        <v>24</v>
      </c>
      <c r="K35" s="18">
        <v>0</v>
      </c>
      <c r="L35" s="25"/>
      <c r="M35" s="26"/>
      <c r="N35" s="25"/>
      <c r="O35" s="25"/>
    </row>
    <row r="36" spans="9:15" x14ac:dyDescent="0.25">
      <c r="I36" s="25"/>
      <c r="J36" s="25"/>
      <c r="K36" s="25">
        <f>SUM(K32:K35)</f>
        <v>98</v>
      </c>
      <c r="L36" s="25"/>
      <c r="M36" s="27">
        <f>K36/211</f>
        <v>0.46445497630331756</v>
      </c>
      <c r="N36" s="25"/>
      <c r="O36" s="25"/>
    </row>
    <row r="37" spans="9:15" x14ac:dyDescent="0.25">
      <c r="I37" s="25"/>
      <c r="J37" s="25"/>
      <c r="K37" s="25"/>
      <c r="L37" s="25"/>
      <c r="M37" s="26"/>
      <c r="N37" s="25"/>
      <c r="O37" s="25"/>
    </row>
    <row r="38" spans="9:15" x14ac:dyDescent="0.25">
      <c r="I38" s="25"/>
      <c r="J38" s="25"/>
      <c r="K38" s="25"/>
      <c r="L38" s="25"/>
      <c r="M38" s="26"/>
      <c r="N38" s="25"/>
      <c r="O38" s="25"/>
    </row>
    <row r="39" spans="9:15" x14ac:dyDescent="0.25">
      <c r="I39" s="25"/>
      <c r="J39" s="25" t="s">
        <v>25</v>
      </c>
      <c r="K39" s="25">
        <v>57</v>
      </c>
      <c r="L39" s="25"/>
      <c r="M39" s="27">
        <f>K39/211</f>
        <v>0.27014218009478674</v>
      </c>
      <c r="N39" s="25"/>
      <c r="O39" s="25"/>
    </row>
    <row r="40" spans="9:15" x14ac:dyDescent="0.25">
      <c r="I40" s="25"/>
      <c r="J40" s="25"/>
      <c r="K40" s="25"/>
      <c r="L40" s="25"/>
      <c r="M40" s="26"/>
      <c r="N40" s="25"/>
      <c r="O40" s="25"/>
    </row>
    <row r="41" spans="9:15" x14ac:dyDescent="0.25">
      <c r="I41" s="25"/>
      <c r="J41" s="25"/>
      <c r="K41" s="25"/>
      <c r="L41" s="25"/>
      <c r="M41" s="26"/>
      <c r="N41" s="25"/>
      <c r="O41" s="25"/>
    </row>
    <row r="42" spans="9:15" x14ac:dyDescent="0.25">
      <c r="I42" s="25"/>
      <c r="J42" s="25"/>
      <c r="K42" s="25"/>
      <c r="L42" s="25"/>
      <c r="M42" s="26"/>
      <c r="N42" s="25"/>
      <c r="O42" s="25"/>
    </row>
  </sheetData>
  <mergeCells count="3">
    <mergeCell ref="J17:K17"/>
    <mergeCell ref="L21:L22"/>
    <mergeCell ref="J30:K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1"/>
  <sheetViews>
    <sheetView workbookViewId="0">
      <selection activeCell="L28" sqref="L28"/>
    </sheetView>
  </sheetViews>
  <sheetFormatPr defaultRowHeight="15" x14ac:dyDescent="0.25"/>
  <cols>
    <col min="2" max="2" width="15.42578125" bestFit="1" customWidth="1"/>
    <col min="3" max="3" width="10.42578125" style="1" customWidth="1"/>
    <col min="4" max="6" width="11" style="1" customWidth="1"/>
    <col min="8" max="8" width="15.42578125" bestFit="1" customWidth="1"/>
    <col min="9" max="9" width="10" customWidth="1"/>
    <col min="10" max="10" width="10.28515625" customWidth="1"/>
    <col min="11" max="11" width="11.140625" customWidth="1"/>
    <col min="14" max="14" width="15.42578125" bestFit="1" customWidth="1"/>
    <col min="15" max="15" width="10" customWidth="1"/>
    <col min="16" max="16" width="10.28515625" customWidth="1"/>
    <col min="17" max="17" width="11.140625" customWidth="1"/>
    <col min="20" max="20" width="15.42578125" bestFit="1" customWidth="1"/>
    <col min="21" max="21" width="10" customWidth="1"/>
    <col min="22" max="22" width="10.28515625" customWidth="1"/>
    <col min="23" max="23" width="11.140625" customWidth="1"/>
  </cols>
  <sheetData>
    <row r="2" spans="2:6" ht="45" x14ac:dyDescent="0.25">
      <c r="B2" s="4" t="s">
        <v>10</v>
      </c>
      <c r="C2" s="5" t="s">
        <v>5</v>
      </c>
      <c r="D2" s="6" t="s">
        <v>9</v>
      </c>
      <c r="E2" s="6" t="s">
        <v>8</v>
      </c>
      <c r="F2" s="6" t="s">
        <v>7</v>
      </c>
    </row>
    <row r="3" spans="2:6" x14ac:dyDescent="0.25">
      <c r="B3" s="7" t="s">
        <v>0</v>
      </c>
      <c r="C3" s="9">
        <v>84</v>
      </c>
      <c r="D3" s="10">
        <v>82.19</v>
      </c>
      <c r="E3" s="10">
        <v>91.77</v>
      </c>
      <c r="F3" s="10">
        <f>E3+(1.645*(SQRT(E3/($C$9/100))))+(1/(2*($C$9/100)))</f>
        <v>107.84725197746586</v>
      </c>
    </row>
    <row r="4" spans="2:6" x14ac:dyDescent="0.25">
      <c r="B4" s="7" t="s">
        <v>1</v>
      </c>
      <c r="C4" s="9">
        <v>0</v>
      </c>
      <c r="D4" s="10">
        <v>0</v>
      </c>
      <c r="E4" s="10">
        <v>0.44</v>
      </c>
      <c r="F4" s="10">
        <f t="shared" ref="F4:F6" si="0">E4+(1.645*(SQRT(E4/($C$9/100))))+(1/(2*($C$9/100)))</f>
        <v>2.0085979664626343</v>
      </c>
    </row>
    <row r="5" spans="2:6" x14ac:dyDescent="0.25">
      <c r="B5" s="7" t="s">
        <v>2</v>
      </c>
      <c r="C5" s="9">
        <v>16</v>
      </c>
      <c r="D5" s="10">
        <v>15.66</v>
      </c>
      <c r="E5" s="10">
        <v>21.15</v>
      </c>
      <c r="F5" s="10">
        <f t="shared" si="0"/>
        <v>29.122579594497701</v>
      </c>
    </row>
    <row r="6" spans="2:6" x14ac:dyDescent="0.25">
      <c r="B6" s="7" t="s">
        <v>3</v>
      </c>
      <c r="C6" s="9">
        <v>23</v>
      </c>
      <c r="D6" s="10">
        <v>22.5</v>
      </c>
      <c r="E6" s="10">
        <v>24.9</v>
      </c>
      <c r="F6" s="10">
        <f t="shared" si="0"/>
        <v>33.508939489462577</v>
      </c>
    </row>
    <row r="7" spans="2:6" x14ac:dyDescent="0.25">
      <c r="B7" s="7" t="s">
        <v>4</v>
      </c>
      <c r="C7" s="9">
        <v>29</v>
      </c>
      <c r="D7" s="10">
        <v>28.37</v>
      </c>
      <c r="E7" s="10">
        <v>23.47</v>
      </c>
      <c r="F7" s="10">
        <f>E7+(1.645*(SQRT(E7/($C$9/100))))+(1/(2*($C$9/100)))</f>
        <v>31.842336126336622</v>
      </c>
    </row>
    <row r="9" spans="2:6" x14ac:dyDescent="0.25">
      <c r="B9" s="2" t="s">
        <v>6</v>
      </c>
      <c r="C9" s="8">
        <v>102.2</v>
      </c>
    </row>
    <row r="11" spans="2:6" x14ac:dyDescent="0.25">
      <c r="B11" s="3" t="s">
        <v>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3C95C-9262-47DC-B200-327FA6401669}">
  <dimension ref="A1"/>
  <sheetViews>
    <sheetView tabSelected="1" workbookViewId="0">
      <selection activeCell="D13" sqref="D13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44F4D68F78A141B7B0EE509265EAF2" ma:contentTypeVersion="7" ma:contentTypeDescription="Create a new document." ma:contentTypeScope="" ma:versionID="0a6bf528ecdfe90b96e7656b204f11dc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2dde5f0f-8382-4b24-af73-cc7742da7412" targetNamespace="http://schemas.microsoft.com/office/2006/metadata/properties" ma:root="true" ma:fieldsID="cc98271013c0ec4d9218e29233f89157" ns1:_="" ns2:_="" ns3:_="">
    <xsd:import namespace="http://schemas.microsoft.com/sharepoint/v3"/>
    <xsd:import namespace="16f00c2e-ac5c-418b-9f13-a0771dbd417d"/>
    <xsd:import namespace="2dde5f0f-8382-4b24-af73-cc7742da741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e5f0f-8382-4b24-af73-cc7742da7412" elementFormDefault="qualified">
    <xsd:import namespace="http://schemas.microsoft.com/office/2006/documentManagement/types"/>
    <xsd:import namespace="http://schemas.microsoft.com/office/infopath/2007/PartnerControls"/>
    <xsd:element name="Category" ma:index="9" nillable="true" ma:displayName="Category" ma:format="Dropdown" ma:internalName="Category" ma:readOnly="false">
      <xsd:simpleType>
        <xsd:restriction base="dms:Choice">
          <xsd:enumeration value="Application Information"/>
          <xsd:enumeration value="BCA"/>
          <xsd:enumeration value="Business"/>
          <xsd:enumeration value="Criterion 1"/>
          <xsd:enumeration value="Criterion 2"/>
          <xsd:enumeration value="Criterion 3"/>
          <xsd:enumeration value="Criterion 4"/>
          <xsd:enumeration value="Criterion 5"/>
          <xsd:enumeration value="Criterion 6"/>
          <xsd:enumeration value="Letters of Support"/>
          <xsd:enumeration value="Maps"/>
          <xsd:enumeration value="NC Government"/>
          <xsd:enumeration value="Organizations"/>
          <xsd:enumeration value="Project Readiness"/>
        </xsd:restriction>
      </xsd:simpleType>
    </xsd:element>
    <xsd:element name="SortOrder" ma:index="10" nillable="true" ma:displayName="SortOrder" ma:decimals="0" ma:internalName="SortOrder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2dde5f0f-8382-4b24-af73-cc7742da7412">Criterion 2</Category>
    <SortOrder xmlns="2dde5f0f-8382-4b24-af73-cc7742da7412" xsi:nil="true"/>
    <URL xmlns="http://schemas.microsoft.com/sharepoint/v3">
      <Url xsi:nil="true"/>
      <Description xsi:nil="true"/>
    </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D4F5A4-802B-428B-A754-9ED5F61116D8}"/>
</file>

<file path=customXml/itemProps2.xml><?xml version="1.0" encoding="utf-8"?>
<ds:datastoreItem xmlns:ds="http://schemas.openxmlformats.org/officeDocument/2006/customXml" ds:itemID="{58CE761C-8BF8-4304-9708-9A7215836420}"/>
</file>

<file path=customXml/itemProps3.xml><?xml version="1.0" encoding="utf-8"?>
<ds:datastoreItem xmlns:ds="http://schemas.openxmlformats.org/officeDocument/2006/customXml" ds:itemID="{59B54204-0BCF-4363-82A5-25D3DF5161C2}"/>
</file>

<file path=customXml/itemProps4.xml><?xml version="1.0" encoding="utf-8"?>
<ds:datastoreItem xmlns:ds="http://schemas.openxmlformats.org/officeDocument/2006/customXml" ds:itemID="{302AFBAF-7B55-4A46-B6A4-792163CCF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HB-0042</vt:lpstr>
      <vt:lpstr>I-5974</vt:lpstr>
      <vt:lpstr>I 95</vt:lpstr>
      <vt:lpstr>Template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Critical Crash Rate Spreadsheet</dc:title>
  <dc:creator>Tyler Fowler</dc:creator>
  <cp:lastModifiedBy>Ken Gilland</cp:lastModifiedBy>
  <dcterms:created xsi:type="dcterms:W3CDTF">2018-02-12T23:02:44Z</dcterms:created>
  <dcterms:modified xsi:type="dcterms:W3CDTF">2024-07-22T15:44:03Z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0x0101008144F4D68F78A141B7B0EE509265EAF2</vt:lpwstr>
  </property>
  <property fmtid="{D5CDD505-2E9C-101B-9397-08002B2CF9AE}" pid="3" name="Order">
    <vt:r8>13000</vt:r8>
  </property>
</Properties>
</file>